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Лист1" sheetId="1" r:id="rId1"/>
  </sheets>
  <definedNames>
    <definedName name="_xlnm.Print_Area" localSheetId="0">'Лист1'!$A$1:$J$96</definedName>
  </definedNames>
  <calcPr fullCalcOnLoad="1"/>
</workbook>
</file>

<file path=xl/sharedStrings.xml><?xml version="1.0" encoding="utf-8"?>
<sst xmlns="http://schemas.openxmlformats.org/spreadsheetml/2006/main" count="102" uniqueCount="102">
  <si>
    <t>Налог на доходы физ.лиц</t>
  </si>
  <si>
    <t>В С Е Г О  Д О Х О Д О В</t>
  </si>
  <si>
    <t xml:space="preserve">Налог на имущество  организаций </t>
  </si>
  <si>
    <t>Дивиденды по акциям и доходы от прочих форм участия в капитале, находящихся в собственности муниципальных районов</t>
  </si>
  <si>
    <t>ДОХОДЫ ОТ ОКАЗАНИЯ ПЛАТНЫХ УСЛУГ И КОМПЕНСАЦИИ ЗАТРАТ ГОСУДАРСТВА</t>
  </si>
  <si>
    <t>Н А И М Е Н О В А Н И Е  ПОКАЗАТЕЛЕЙ</t>
  </si>
  <si>
    <t>НАЛОГОВЫЕ    ДОХОДЫ, всего</t>
  </si>
  <si>
    <t>Единый налог на вмен.доход</t>
  </si>
  <si>
    <t>Единый сельхозналог</t>
  </si>
  <si>
    <t>НЕНАЛОГОВЫЕ   ДОХОДЫ, всего</t>
  </si>
  <si>
    <t>И Т О Г О  собственные доходы</t>
  </si>
  <si>
    <t>РАСХОДЫ</t>
  </si>
  <si>
    <t>в том числе:</t>
  </si>
  <si>
    <t>сельское хозяйство и рыболовство</t>
  </si>
  <si>
    <t>ВСЕГО РАСХОДОВ</t>
  </si>
  <si>
    <t>ДЕФИЦИТ</t>
  </si>
  <si>
    <t>Плата за негативное воздействие на окружающую  среду</t>
  </si>
  <si>
    <t>Штрафы, санкции, возмещение ущерба</t>
  </si>
  <si>
    <t>Единый налог по упрощенной системе</t>
  </si>
  <si>
    <t>Госпошлина</t>
  </si>
  <si>
    <r>
      <t>Субсидии</t>
    </r>
    <r>
      <rPr>
        <sz val="11"/>
        <rFont val="Times New Roman"/>
        <family val="1"/>
      </rPr>
      <t xml:space="preserve">  на софинансирование инвестиционных программ и проектов развития общественной инфраструктуры муниципальных образований - городских и сельских поселений в Кировской области</t>
    </r>
  </si>
  <si>
    <r>
      <t>Дотация</t>
    </r>
    <r>
      <rPr>
        <sz val="11"/>
        <rFont val="Times New Roman"/>
        <family val="1"/>
      </rPr>
      <t xml:space="preserve"> на выравнивание уровня бюджетной обеспеченности</t>
    </r>
  </si>
  <si>
    <r>
      <t>Дотация</t>
    </r>
    <r>
      <rPr>
        <sz val="11"/>
        <rFont val="Times New Roman"/>
        <family val="1"/>
      </rPr>
      <t xml:space="preserve"> на сбаланированность</t>
    </r>
  </si>
  <si>
    <r>
      <t>Субвенция</t>
    </r>
    <r>
      <rPr>
        <sz val="11"/>
        <rFont val="Times New Roman"/>
        <family val="1"/>
      </rPr>
      <t xml:space="preserve">  по осуществлению деятельности по опеке и попечительству</t>
    </r>
  </si>
  <si>
    <r>
      <t xml:space="preserve"> </t>
    </r>
    <r>
      <rPr>
        <b/>
        <sz val="11"/>
        <rFont val="Times New Roman"/>
        <family val="1"/>
      </rPr>
      <t xml:space="preserve"> Субвенции</t>
    </r>
    <r>
      <rPr>
        <sz val="11"/>
        <rFont val="Times New Roman"/>
        <family val="1"/>
      </rPr>
      <t xml:space="preserve">  по расчету и предоставлению дотаций бюджетам  поселений</t>
    </r>
  </si>
  <si>
    <r>
      <t xml:space="preserve">  </t>
    </r>
    <r>
      <rPr>
        <b/>
        <sz val="11"/>
        <rFont val="Times New Roman"/>
        <family val="1"/>
      </rPr>
      <t>Субвенция</t>
    </r>
    <r>
      <rPr>
        <sz val="11"/>
        <rFont val="Times New Roman"/>
        <family val="1"/>
      </rPr>
      <t xml:space="preserve"> по созданию и деятельности в муниципальных образованиях административной(ых) комиссии(ий) по рассмотрению дел об административных правонарушениях</t>
    </r>
  </si>
  <si>
    <t xml:space="preserve">Доходы, получаемые  в виде арендной  платы за земельные участки </t>
  </si>
  <si>
    <t xml:space="preserve">О Ц Е Н К А  </t>
  </si>
  <si>
    <t xml:space="preserve">Иные межбюджетные трансферты  </t>
  </si>
  <si>
    <t>Субсидии</t>
  </si>
  <si>
    <t>Субвенции</t>
  </si>
  <si>
    <t>Межбюджетные трансферты бюджетам субъектов РФ и муниципальных образований общего характера</t>
  </si>
  <si>
    <t>Поддержка сельскохозяйственного производства (на выполнение управленческих функций)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</si>
  <si>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</si>
  <si>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выдачи патентов</t>
  </si>
  <si>
    <t>доходы от уплаты акцизов</t>
  </si>
  <si>
    <t>Субвенции на реализацию прав на получение общедоступного и бесплатного дошкольного , начального общего, основного общего, среднего общего и дополнительного образования в муниципальных образовательных организациях</t>
  </si>
  <si>
    <t xml:space="preserve"> Обслуживание муниципального долга</t>
  </si>
  <si>
    <t xml:space="preserve"> Физическая культура и спорт</t>
  </si>
  <si>
    <t xml:space="preserve"> Социальная политика</t>
  </si>
  <si>
    <t xml:space="preserve"> Культура, кинематография </t>
  </si>
  <si>
    <t xml:space="preserve"> Образование</t>
  </si>
  <si>
    <t xml:space="preserve"> Охрана окружающей среды</t>
  </si>
  <si>
    <t xml:space="preserve"> Жилищно-комунальное хозяйство</t>
  </si>
  <si>
    <t xml:space="preserve"> Общегосударственные вопросы</t>
  </si>
  <si>
    <t xml:space="preserve"> Национальная оборона</t>
  </si>
  <si>
    <t xml:space="preserve"> Национальная безопасность и правоохранительная деятельность</t>
  </si>
  <si>
    <t xml:space="preserve">  Национальная экономика</t>
  </si>
  <si>
    <t>Безвозмездные поступления от негосударственных организаций</t>
  </si>
  <si>
    <t>Прочие безвозмездные поступления</t>
  </si>
  <si>
    <r>
      <rPr>
        <b/>
        <sz val="11"/>
        <rFont val="Times New Roman"/>
        <family val="1"/>
      </rPr>
      <t>Субвенции</t>
    </r>
    <r>
      <rPr>
        <sz val="11"/>
        <rFont val="Times New Roman"/>
        <family val="1"/>
      </rPr>
      <t xml:space="preserve">  на  выполнение  государственных полномочий по начислению и выплате  компенсации    платы,взимаемой с родителей  за присмотр и уход за детьми образовательных организациях, реализующих образовательную программу дошкольного образования</t>
    </r>
  </si>
  <si>
    <r>
      <t xml:space="preserve">  </t>
    </r>
    <r>
      <rPr>
        <b/>
        <sz val="11"/>
        <rFont val="Times New Roman"/>
        <family val="1"/>
      </rPr>
      <t>Субвенции</t>
    </r>
    <r>
      <rPr>
        <sz val="11"/>
        <rFont val="Times New Roman"/>
        <family val="1"/>
      </rPr>
      <t xml:space="preserve"> 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 и по начислению и выплате ежемесячного вознаграждения, причитающегося приемным родителям</t>
    </r>
  </si>
  <si>
    <r>
      <t>Субсидии</t>
    </r>
    <r>
      <rPr>
        <sz val="11"/>
        <color indexed="8"/>
        <rFont val="Times New Roman"/>
        <family val="1"/>
      </rPr>
      <t xml:space="preserve"> на осуществление дорожной деятельности в отношении автомобильных дорог общего пользования местного значения</t>
    </r>
  </si>
  <si>
    <t xml:space="preserve">Доходы от продажи </t>
  </si>
  <si>
    <t>Безвозмездные   поступления от других бюджетов</t>
  </si>
  <si>
    <t>транспорт, дорожное хозяйство, другие вопросы в области национальной экономики</t>
  </si>
  <si>
    <t>Доходы от сдачи в аренду имущества ,находящегося в  муниципальной собственности</t>
  </si>
  <si>
    <t>тыс. руб.</t>
  </si>
  <si>
    <t>Исполнение бюджета на 01.11.2016</t>
  </si>
  <si>
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</si>
  <si>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Субсидия бюджетам муниципальных районов на поддержку отрасли культуры</t>
  </si>
  <si>
    <t>Утверждено в бюджете на 2018 год (первоначальный план)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</si>
  <si>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</si>
  <si>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Субвенция на реализацию прав на получение общедоступного и бесплатного дошкольного образования в муниципальных образовательных организациях</t>
  </si>
  <si>
    <t>Прогноз  бюджета на 2022 год</t>
  </si>
  <si>
    <t>Доходы от сдачи в аренду имущества ,находящегося в  казне</t>
  </si>
  <si>
    <t>Субсидии на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</si>
  <si>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Грант на реализацию проекта "Народный бюджет"</t>
  </si>
  <si>
    <t>Субсидии на реализацию мер, направленных на выполнение предписаний надзорных органови приведение зданий в соответствие с требованиями, предъявляемыми к безопасности в процессе эксплуатации,в муниципальных образоваиельных организациях</t>
  </si>
  <si>
    <t>Субсидии на выполнение расходных обязательств муниципальных образований области</t>
  </si>
  <si>
    <t>Субсидии на создание мест (площадок) накопления твердых коммунальных отходов</t>
  </si>
  <si>
    <t>Прогноз  бюджета на 2023 год</t>
  </si>
  <si>
    <t>Дотации</t>
  </si>
  <si>
    <t xml:space="preserve">Дотации  на  сбалансированность  на  обеспечение санитарно-эпидемиологической безопасности </t>
  </si>
  <si>
    <t>Субсидии   на обеспечение комплексного развития сельских территорий</t>
  </si>
  <si>
    <t>Иные межбюджетные трансферты на материально-техническое обеспечение муниципальных казенных учреждений</t>
  </si>
  <si>
    <r>
      <t xml:space="preserve">  </t>
    </r>
    <r>
      <rPr>
        <b/>
        <sz val="11"/>
        <rFont val="Times New Roman"/>
        <family val="1"/>
      </rPr>
      <t>Субвенции</t>
    </r>
    <r>
      <rPr>
        <sz val="11"/>
        <rFont val="Times New Roman"/>
        <family val="1"/>
      </rPr>
      <t xml:space="preserve">  на выполнение отдельных государственных полномочий по хранению, комплектованию,учету и использованию архивных документов</t>
    </r>
  </si>
  <si>
    <r>
      <t xml:space="preserve">  </t>
    </r>
    <r>
      <rPr>
        <b/>
        <sz val="11"/>
        <rFont val="Times New Roman"/>
        <family val="1"/>
      </rPr>
      <t>Субвенции</t>
    </r>
    <r>
      <rPr>
        <sz val="11"/>
        <rFont val="Times New Roman"/>
        <family val="1"/>
      </rPr>
      <t xml:space="preserve">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расходовна оплату  жилого помещения и коммунальных услуг в виде ежемесячной денежной выплаты </t>
    </r>
  </si>
  <si>
    <r>
      <t>Субвенция</t>
    </r>
    <r>
      <rPr>
        <sz val="11"/>
        <color indexed="8"/>
        <rFont val="Times New Roman"/>
        <family val="1"/>
      </rPr>
      <t xml:space="preserve"> на выполнение отдельных государственных полномочий по</t>
    </r>
    <r>
      <rPr>
        <sz val="11"/>
        <rFont val="Times New Roman"/>
        <family val="1"/>
      </rPr>
      <t xml:space="preserve"> защите населения от болезней, общих для человека и животных</t>
    </r>
  </si>
  <si>
    <r>
      <rPr>
        <b/>
        <sz val="11"/>
        <rFont val="Times New Roman"/>
        <family val="1"/>
      </rPr>
      <t>Субвенции</t>
    </r>
    <r>
      <rPr>
        <sz val="11"/>
        <rFont val="Times New Roman"/>
        <family val="1"/>
      </rPr>
      <t xml:space="preserve"> на   выполнение отдельных государственных полномочий по обеспечению прав на  жилое помещение в соответствии с Законом Кировской области"О социальной поддержке  детей-сирот и детей , оставшимся без попечения родителей, лиц из  числа детей-сиротпо и детей, оставшихся без попечения родителей, детей, попавших в сложную жизненную ситуацию
</t>
    </r>
  </si>
  <si>
    <r>
      <rPr>
        <b/>
        <sz val="11"/>
        <rFont val="Times New Roman"/>
        <family val="1"/>
      </rPr>
      <t>Субвенции</t>
    </r>
    <r>
      <rPr>
        <sz val="11"/>
        <rFont val="Times New Roman"/>
        <family val="1"/>
      </rPr>
      <t xml:space="preserve">  на выполнение отдельных государственных полномочий по возмещению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области",  с учетом положений части 3 статьи 17 указанного Закона </t>
    </r>
  </si>
  <si>
    <r>
      <rPr>
        <b/>
        <sz val="11"/>
        <rFont val="Times New Roman"/>
        <family val="1"/>
      </rPr>
      <t>Субвенции</t>
    </r>
    <r>
      <rPr>
        <sz val="11"/>
        <rFont val="Times New Roman"/>
        <family val="1"/>
      </rPr>
      <t xml:space="preserve">  на осуществление отдельных государственных полномочий Кировской области в области обращения с животными в части  организации мероприятий при осуществлении деятельности по обращению с животными без владельцевна территории муниципальных районов, муниципальных округови городских округов Кировской области
</t>
    </r>
  </si>
  <si>
    <r>
      <t xml:space="preserve">  </t>
    </r>
    <r>
      <rPr>
        <b/>
        <sz val="11"/>
        <rFont val="Times New Roman"/>
        <family val="1"/>
      </rPr>
      <t xml:space="preserve">Субвенции </t>
    </r>
    <r>
      <rPr>
        <sz val="11"/>
        <rFont val="Times New Roman"/>
        <family val="1"/>
      </rPr>
      <t>по созданию в муниципальных районах, муниыипальных и городских округах комиссий  по делам несовершеннолетних и защите их прав и организации их  деятельности в сфере профилактиеи безнадзорности и правонарушений несовершеннолетних, включая административную юрисдикцию</t>
    </r>
  </si>
  <si>
    <t xml:space="preserve">Субвенции  местным бюджетам    на осуществление полномочий по составлению ( изменению,дополнению )  списков кандидатов в присяжные заседатели  федеральных судов  общей юрисдикции в Российской Федерации </t>
  </si>
  <si>
    <t>Субвенции на осуществление переданных полномочий по подготовке и проведению Всероссийской переписи населения 2020 года</t>
  </si>
  <si>
    <t>Субсидии  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</si>
  <si>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t>Субсидия</t>
    </r>
    <r>
      <rPr>
        <sz val="11"/>
        <rFont val="Times New Roman"/>
        <family val="1"/>
      </rPr>
      <t xml:space="preserve"> на оплату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предыванием</t>
    </r>
  </si>
  <si>
    <r>
      <t xml:space="preserve">Иные межбюджетные трансферты </t>
    </r>
    <r>
      <rPr>
        <sz val="12"/>
        <color indexed="8"/>
        <rFont val="Times New Roman"/>
        <family val="1"/>
      </rPr>
      <t xml:space="preserve">  на ежемесячное денежное вознаграждение за классное руководство педагогическим работникам муниципальных общеобразовательных организаций</t>
    </r>
  </si>
  <si>
    <t>Субвенции  на  выполнение  отдельных государственных полномочий  по начислению и выплате компенсации за работу по подготовке и проведению государственной итоговой аттестациипо образовательным программам основного общего и среднего общего образования педагогическим работникам муниципальных образовательных организаций,участвующих в проведении указанной государственной итоговой аттестации</t>
  </si>
  <si>
    <t>Субсидии на ремонт автомобильных дорог местного значения с твердым покрытиемв гоаницах городских населенных пунктов</t>
  </si>
  <si>
    <t xml:space="preserve">ожидаемого исполнения бюджета  муниципального  образования Шабалинский муниципальный район   Кировской области за 2021 год и прогноз  бюджета на 2022-2024 годы  </t>
  </si>
  <si>
    <t>Утверждено в бюджете на 2021 год (уточненный план)</t>
  </si>
  <si>
    <t>Ожидаемое исполнение 2021 года</t>
  </si>
  <si>
    <t>Прогноз  бюджета на 2024 год</t>
  </si>
  <si>
    <t>Прочие неналоговые (инициативные платежи)</t>
  </si>
  <si>
    <t>Реализация государственной программы Кировской области "Развитие физической культуры и спорта"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</si>
  <si>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</si>
  <si>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r>
      <t>Субсидии</t>
    </r>
    <r>
      <rPr>
        <sz val="11"/>
        <rFont val="Times New Roman"/>
        <family val="1"/>
      </rPr>
      <t xml:space="preserve">  на  реализацию мероприятий по обеспечению жильем  молодых семей </t>
    </r>
  </si>
  <si>
    <t>Субсидии на проведение комплексных кадастровых работ</t>
  </si>
  <si>
    <t>субсидии на обеспечения развития и укрепления материально-технической базы домов культуры в населенных пунктах с числом жителей до 50 тысяч человек</t>
  </si>
  <si>
    <t>Субсидии на реализацию мероприятий по оснащению объектов спортивной инфраструктуры спортивно-технологическим оборудованием</t>
  </si>
  <si>
    <t>Субсидия на приобретение в рамках рнгионального проекта "Обеспечение качественно нового уровня развития инфраструктуры культуры Кировской области" музыкальных инструментов, оборудованияи материалов для детских школ искусствпо видам искусств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</si>
</sst>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"/>
    <numFmt numFmtId="183" formatCode="0.000"/>
    <numFmt numFmtId="184" formatCode="0.0000000"/>
    <numFmt numFmtId="185" formatCode="0.000000"/>
    <numFmt numFmtId="186" formatCode="0.00000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55">
    <font>
      <sz val="10"/>
      <name val="Albertus Extra Bold"/>
      <family val="0"/>
    </font>
    <font>
      <u val="single"/>
      <sz val="10"/>
      <color indexed="12"/>
      <name val="Albertus Extra Bold"/>
      <family val="0"/>
    </font>
    <font>
      <u val="single"/>
      <sz val="10"/>
      <color indexed="36"/>
      <name val="Albertus Extra Bold"/>
      <family val="0"/>
    </font>
    <font>
      <b/>
      <sz val="18"/>
      <name val="Albertus Extra Bold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lbertus Extra Bold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name val="TimesNewRomanPSMT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Albertus Extra Bold"/>
      <family val="2"/>
    </font>
    <font>
      <b/>
      <sz val="12"/>
      <name val="Albertus Extra Bold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82" fontId="7" fillId="33" borderId="10" xfId="0" applyNumberFormat="1" applyFont="1" applyFill="1" applyBorder="1" applyAlignment="1">
      <alignment horizontal="center"/>
    </xf>
    <xf numFmtId="182" fontId="6" fillId="34" borderId="10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2" fontId="7" fillId="34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82" fontId="7" fillId="34" borderId="10" xfId="0" applyNumberFormat="1" applyFont="1" applyFill="1" applyBorder="1" applyAlignment="1">
      <alignment horizontal="left"/>
    </xf>
    <xf numFmtId="182" fontId="6" fillId="34" borderId="10" xfId="0" applyNumberFormat="1" applyFont="1" applyFill="1" applyBorder="1" applyAlignment="1">
      <alignment/>
    </xf>
    <xf numFmtId="182" fontId="6" fillId="34" borderId="10" xfId="0" applyNumberFormat="1" applyFont="1" applyFill="1" applyBorder="1" applyAlignment="1">
      <alignment horizontal="left"/>
    </xf>
    <xf numFmtId="182" fontId="7" fillId="33" borderId="10" xfId="0" applyNumberFormat="1" applyFont="1" applyFill="1" applyBorder="1" applyAlignment="1">
      <alignment/>
    </xf>
    <xf numFmtId="182" fontId="6" fillId="34" borderId="10" xfId="0" applyNumberFormat="1" applyFont="1" applyFill="1" applyBorder="1" applyAlignment="1">
      <alignment vertical="top" wrapText="1"/>
    </xf>
    <xf numFmtId="182" fontId="6" fillId="34" borderId="10" xfId="0" applyNumberFormat="1" applyFont="1" applyFill="1" applyBorder="1" applyAlignment="1">
      <alignment wrapText="1"/>
    </xf>
    <xf numFmtId="182" fontId="6" fillId="34" borderId="10" xfId="0" applyNumberFormat="1" applyFont="1" applyFill="1" applyBorder="1" applyAlignment="1">
      <alignment horizontal="left" vertical="top" wrapText="1"/>
    </xf>
    <xf numFmtId="182" fontId="10" fillId="34" borderId="10" xfId="0" applyNumberFormat="1" applyFont="1" applyFill="1" applyBorder="1" applyAlignment="1">
      <alignment wrapText="1"/>
    </xf>
    <xf numFmtId="182" fontId="7" fillId="35" borderId="10" xfId="0" applyNumberFormat="1" applyFont="1" applyFill="1" applyBorder="1" applyAlignment="1">
      <alignment horizontal="left"/>
    </xf>
    <xf numFmtId="182" fontId="7" fillId="35" borderId="10" xfId="0" applyNumberFormat="1" applyFont="1" applyFill="1" applyBorder="1" applyAlignment="1">
      <alignment horizontal="center"/>
    </xf>
    <xf numFmtId="182" fontId="7" fillId="34" borderId="10" xfId="0" applyNumberFormat="1" applyFont="1" applyFill="1" applyBorder="1" applyAlignment="1">
      <alignment wrapText="1"/>
    </xf>
    <xf numFmtId="182" fontId="7" fillId="34" borderId="10" xfId="0" applyNumberFormat="1" applyFont="1" applyFill="1" applyBorder="1" applyAlignment="1">
      <alignment/>
    </xf>
    <xf numFmtId="182" fontId="7" fillId="0" borderId="10" xfId="0" applyNumberFormat="1" applyFont="1" applyFill="1" applyBorder="1" applyAlignment="1">
      <alignment horizontal="center"/>
    </xf>
    <xf numFmtId="182" fontId="7" fillId="34" borderId="10" xfId="0" applyNumberFormat="1" applyFont="1" applyFill="1" applyBorder="1" applyAlignment="1">
      <alignment vertical="top" wrapText="1"/>
    </xf>
    <xf numFmtId="182" fontId="5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vertical="top" wrapText="1"/>
    </xf>
    <xf numFmtId="182" fontId="5" fillId="34" borderId="10" xfId="0" applyNumberFormat="1" applyFont="1" applyFill="1" applyBorder="1" applyAlignment="1">
      <alignment vertical="top" wrapText="1"/>
    </xf>
    <xf numFmtId="182" fontId="7" fillId="0" borderId="10" xfId="0" applyNumberFormat="1" applyFont="1" applyBorder="1" applyAlignment="1">
      <alignment vertical="top" wrapText="1"/>
    </xf>
    <xf numFmtId="182" fontId="9" fillId="0" borderId="10" xfId="0" applyNumberFormat="1" applyFont="1" applyFill="1" applyBorder="1" applyAlignment="1">
      <alignment/>
    </xf>
    <xf numFmtId="182" fontId="6" fillId="0" borderId="10" xfId="0" applyNumberFormat="1" applyFont="1" applyBorder="1" applyAlignment="1">
      <alignment vertical="top"/>
    </xf>
    <xf numFmtId="182" fontId="7" fillId="0" borderId="10" xfId="0" applyNumberFormat="1" applyFont="1" applyBorder="1" applyAlignment="1">
      <alignment vertical="top"/>
    </xf>
    <xf numFmtId="182" fontId="11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82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center"/>
    </xf>
    <xf numFmtId="183" fontId="6" fillId="0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0" fontId="14" fillId="0" borderId="0" xfId="53" applyFont="1" applyAlignment="1">
      <alignment horizontal="center" vertical="top" wrapText="1"/>
      <protection/>
    </xf>
    <xf numFmtId="0" fontId="6" fillId="0" borderId="0" xfId="53" applyFont="1" applyAlignment="1">
      <alignment horizontal="center" vertical="top" wrapText="1"/>
      <protection/>
    </xf>
    <xf numFmtId="0" fontId="6" fillId="0" borderId="0" xfId="53" applyFont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0" fontId="15" fillId="0" borderId="0" xfId="53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vertical="top" wrapText="1"/>
      <protection/>
    </xf>
    <xf numFmtId="183" fontId="6" fillId="34" borderId="10" xfId="0" applyNumberFormat="1" applyFont="1" applyFill="1" applyBorder="1" applyAlignment="1">
      <alignment horizontal="center"/>
    </xf>
    <xf numFmtId="183" fontId="7" fillId="33" borderId="10" xfId="0" applyNumberFormat="1" applyFont="1" applyFill="1" applyBorder="1" applyAlignment="1">
      <alignment horizontal="center"/>
    </xf>
    <xf numFmtId="182" fontId="7" fillId="33" borderId="10" xfId="0" applyNumberFormat="1" applyFont="1" applyFill="1" applyBorder="1" applyAlignment="1">
      <alignment wrapText="1"/>
    </xf>
    <xf numFmtId="182" fontId="7" fillId="36" borderId="10" xfId="0" applyNumberFormat="1" applyFont="1" applyFill="1" applyBorder="1" applyAlignment="1">
      <alignment vertical="top" wrapText="1"/>
    </xf>
    <xf numFmtId="182" fontId="6" fillId="36" borderId="10" xfId="0" applyNumberFormat="1" applyFont="1" applyFill="1" applyBorder="1" applyAlignment="1">
      <alignment horizontal="center"/>
    </xf>
    <xf numFmtId="182" fontId="7" fillId="36" borderId="10" xfId="0" applyNumberFormat="1" applyFont="1" applyFill="1" applyBorder="1" applyAlignment="1">
      <alignment vertical="top"/>
    </xf>
    <xf numFmtId="182" fontId="7" fillId="36" borderId="10" xfId="0" applyNumberFormat="1" applyFont="1" applyFill="1" applyBorder="1" applyAlignment="1">
      <alignment horizontal="center" vertical="top"/>
    </xf>
    <xf numFmtId="182" fontId="7" fillId="36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vertical="top"/>
    </xf>
    <xf numFmtId="0" fontId="17" fillId="0" borderId="0" xfId="0" applyFont="1" applyBorder="1" applyAlignment="1">
      <alignment horizontal="center"/>
    </xf>
    <xf numFmtId="0" fontId="6" fillId="0" borderId="10" xfId="53" applyFont="1" applyBorder="1" applyAlignment="1">
      <alignment horizont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top" wrapText="1"/>
    </xf>
    <xf numFmtId="2" fontId="7" fillId="36" borderId="10" xfId="0" applyNumberFormat="1" applyFont="1" applyFill="1" applyBorder="1" applyAlignment="1">
      <alignment horizontal="center" vertical="top"/>
    </xf>
    <xf numFmtId="8" fontId="0" fillId="0" borderId="0" xfId="0" applyNumberFormat="1" applyAlignment="1">
      <alignment/>
    </xf>
    <xf numFmtId="192" fontId="6" fillId="0" borderId="10" xfId="0" applyNumberFormat="1" applyFont="1" applyBorder="1" applyAlignment="1">
      <alignment vertical="center" wrapText="1"/>
    </xf>
    <xf numFmtId="183" fontId="7" fillId="36" borderId="10" xfId="0" applyNumberFormat="1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82" fontId="7" fillId="0" borderId="10" xfId="0" applyNumberFormat="1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183" fontId="7" fillId="36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182" fontId="7" fillId="33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83" fontId="7" fillId="35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view="pageBreakPreview" zoomScaleSheetLayoutView="100" zoomScalePageLayoutView="0" workbookViewId="0" topLeftCell="A1">
      <pane xSplit="1" ySplit="5" topLeftCell="B4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2" sqref="G22"/>
    </sheetView>
  </sheetViews>
  <sheetFormatPr defaultColWidth="9.00390625" defaultRowHeight="12.75"/>
  <cols>
    <col min="1" max="1" width="42.25390625" style="0" customWidth="1"/>
    <col min="2" max="2" width="0.37109375" style="0" customWidth="1"/>
    <col min="3" max="3" width="15.00390625" style="0" customWidth="1"/>
    <col min="4" max="4" width="15.25390625" style="0" hidden="1" customWidth="1"/>
    <col min="5" max="5" width="0.12890625" style="0" hidden="1" customWidth="1"/>
    <col min="6" max="6" width="14.125" style="0" customWidth="1"/>
    <col min="7" max="7" width="14.875" style="0" customWidth="1"/>
    <col min="8" max="8" width="14.375" style="0" customWidth="1"/>
    <col min="9" max="9" width="16.625" style="0" customWidth="1"/>
    <col min="10" max="10" width="15.375" style="0" customWidth="1"/>
  </cols>
  <sheetData>
    <row r="1" spans="1:9" ht="28.5" customHeight="1">
      <c r="A1" s="79" t="s">
        <v>27</v>
      </c>
      <c r="B1" s="79"/>
      <c r="C1" s="79"/>
      <c r="D1" s="79"/>
      <c r="E1" s="79"/>
      <c r="F1" s="79"/>
      <c r="G1" s="79"/>
      <c r="H1" s="79"/>
      <c r="I1" s="79"/>
    </row>
    <row r="2" spans="1:9" ht="58.5" customHeight="1">
      <c r="A2" s="80" t="s">
        <v>90</v>
      </c>
      <c r="B2" s="80"/>
      <c r="C2" s="80"/>
      <c r="D2" s="80"/>
      <c r="E2" s="80"/>
      <c r="F2" s="80"/>
      <c r="G2" s="80"/>
      <c r="H2" s="80"/>
      <c r="I2" s="80"/>
    </row>
    <row r="3" spans="1:9" ht="15.75" customHeight="1">
      <c r="A3" s="4"/>
      <c r="B3" s="4"/>
      <c r="C3" s="4"/>
      <c r="D3" s="4"/>
      <c r="E3" s="4"/>
      <c r="F3" s="4"/>
      <c r="G3" s="4"/>
      <c r="H3" s="4"/>
      <c r="I3" s="55" t="s">
        <v>57</v>
      </c>
    </row>
    <row r="4" spans="1:9" ht="13.5" customHeight="1">
      <c r="A4" s="78" t="s">
        <v>5</v>
      </c>
      <c r="B4" s="76" t="s">
        <v>61</v>
      </c>
      <c r="C4" s="76" t="s">
        <v>91</v>
      </c>
      <c r="D4" s="57"/>
      <c r="E4" s="74" t="s">
        <v>58</v>
      </c>
      <c r="F4" s="76" t="s">
        <v>92</v>
      </c>
      <c r="G4" s="74" t="s">
        <v>64</v>
      </c>
      <c r="H4" s="76" t="s">
        <v>71</v>
      </c>
      <c r="I4" s="76" t="s">
        <v>93</v>
      </c>
    </row>
    <row r="5" spans="1:9" ht="78" customHeight="1">
      <c r="A5" s="78"/>
      <c r="B5" s="77"/>
      <c r="C5" s="77"/>
      <c r="D5" s="58"/>
      <c r="E5" s="75"/>
      <c r="F5" s="77"/>
      <c r="G5" s="75"/>
      <c r="H5" s="76"/>
      <c r="I5" s="76"/>
    </row>
    <row r="6" spans="1:9" ht="20.25" customHeight="1">
      <c r="A6" s="7" t="s">
        <v>6</v>
      </c>
      <c r="B6" s="5">
        <f>SUM(B7:B14)</f>
        <v>44598.799999999996</v>
      </c>
      <c r="C6" s="65">
        <f>SUM(C7:C14)</f>
        <v>55280.7</v>
      </c>
      <c r="D6" s="5"/>
      <c r="E6" s="5">
        <f>SUM(E7:E14)</f>
        <v>0</v>
      </c>
      <c r="F6" s="5">
        <f>SUM(F7:F14)</f>
        <v>62558.2</v>
      </c>
      <c r="G6" s="65">
        <f>SUM(G7:G14)</f>
        <v>67520.9</v>
      </c>
      <c r="H6" s="5">
        <f>SUM(H7:H14)</f>
        <v>69850.3</v>
      </c>
      <c r="I6" s="5">
        <f>SUM(I7:I14)</f>
        <v>72346.3</v>
      </c>
    </row>
    <row r="7" spans="1:9" ht="18" customHeight="1">
      <c r="A7" s="8" t="s">
        <v>0</v>
      </c>
      <c r="B7" s="2">
        <v>12580.2</v>
      </c>
      <c r="C7" s="2">
        <v>14503.7</v>
      </c>
      <c r="D7" s="2"/>
      <c r="E7" s="2"/>
      <c r="F7" s="2">
        <v>14900</v>
      </c>
      <c r="G7" s="2">
        <v>16129.4</v>
      </c>
      <c r="H7" s="2">
        <v>16855</v>
      </c>
      <c r="I7" s="2">
        <v>17664</v>
      </c>
    </row>
    <row r="8" spans="1:9" ht="18.75" customHeight="1">
      <c r="A8" s="8" t="s">
        <v>35</v>
      </c>
      <c r="B8" s="2">
        <v>6032.7</v>
      </c>
      <c r="C8" s="2">
        <v>8336</v>
      </c>
      <c r="D8" s="2"/>
      <c r="E8" s="2"/>
      <c r="F8" s="2">
        <v>8336</v>
      </c>
      <c r="G8" s="2">
        <v>8781.5</v>
      </c>
      <c r="H8" s="2">
        <v>8930.3</v>
      </c>
      <c r="I8" s="2">
        <v>9047.3</v>
      </c>
    </row>
    <row r="9" spans="1:9" ht="21" customHeight="1">
      <c r="A9" s="8" t="s">
        <v>18</v>
      </c>
      <c r="B9" s="2">
        <v>15474.3</v>
      </c>
      <c r="C9" s="2">
        <v>23800</v>
      </c>
      <c r="D9" s="2"/>
      <c r="E9" s="2"/>
      <c r="F9" s="2">
        <v>30000</v>
      </c>
      <c r="G9" s="2">
        <v>34100</v>
      </c>
      <c r="H9" s="2">
        <v>35500</v>
      </c>
      <c r="I9" s="2">
        <v>37000</v>
      </c>
    </row>
    <row r="10" spans="1:9" ht="21" customHeight="1">
      <c r="A10" s="9" t="s">
        <v>7</v>
      </c>
      <c r="B10" s="2">
        <v>5670.5</v>
      </c>
      <c r="C10" s="2">
        <v>1316</v>
      </c>
      <c r="D10" s="2"/>
      <c r="E10" s="2"/>
      <c r="F10" s="2">
        <v>1337.2</v>
      </c>
      <c r="G10" s="2"/>
      <c r="H10" s="2"/>
      <c r="I10" s="2"/>
    </row>
    <row r="11" spans="1:9" ht="24.75" customHeight="1">
      <c r="A11" s="8" t="s">
        <v>8</v>
      </c>
      <c r="B11" s="2">
        <v>233.6</v>
      </c>
      <c r="C11" s="2">
        <v>630</v>
      </c>
      <c r="D11" s="2"/>
      <c r="E11" s="2"/>
      <c r="F11" s="2">
        <v>185</v>
      </c>
      <c r="G11" s="2">
        <v>210</v>
      </c>
      <c r="H11" s="2">
        <v>215</v>
      </c>
      <c r="I11" s="2">
        <v>225</v>
      </c>
    </row>
    <row r="12" spans="1:9" ht="23.25" customHeight="1">
      <c r="A12" s="8" t="s">
        <v>34</v>
      </c>
      <c r="B12" s="2">
        <v>55.9</v>
      </c>
      <c r="C12" s="2">
        <v>695</v>
      </c>
      <c r="D12" s="2"/>
      <c r="E12" s="2"/>
      <c r="F12" s="2">
        <v>1100</v>
      </c>
      <c r="G12" s="2">
        <v>1240</v>
      </c>
      <c r="H12" s="2">
        <v>1270</v>
      </c>
      <c r="I12" s="2">
        <v>1310</v>
      </c>
    </row>
    <row r="13" spans="1:9" ht="24.75" customHeight="1">
      <c r="A13" s="8" t="s">
        <v>2</v>
      </c>
      <c r="B13" s="2">
        <v>4201.6</v>
      </c>
      <c r="C13" s="2">
        <v>5300</v>
      </c>
      <c r="D13" s="2"/>
      <c r="E13" s="2"/>
      <c r="F13" s="2">
        <v>6000</v>
      </c>
      <c r="G13" s="2">
        <v>6350</v>
      </c>
      <c r="H13" s="2">
        <v>6360</v>
      </c>
      <c r="I13" s="2">
        <v>6370</v>
      </c>
    </row>
    <row r="14" spans="1:9" ht="18" customHeight="1">
      <c r="A14" s="9" t="s">
        <v>19</v>
      </c>
      <c r="B14" s="2">
        <v>350</v>
      </c>
      <c r="C14" s="2">
        <v>700</v>
      </c>
      <c r="D14" s="2"/>
      <c r="E14" s="2"/>
      <c r="F14" s="2">
        <v>700</v>
      </c>
      <c r="G14" s="2">
        <v>710</v>
      </c>
      <c r="H14" s="2">
        <v>720</v>
      </c>
      <c r="I14" s="2">
        <v>730</v>
      </c>
    </row>
    <row r="15" spans="1:9" ht="26.25" customHeight="1">
      <c r="A15" s="10" t="s">
        <v>9</v>
      </c>
      <c r="B15" s="1">
        <f aca="true" t="shared" si="0" ref="B15:I15">SUM(B16:B23)</f>
        <v>13742.199999999999</v>
      </c>
      <c r="C15" s="72">
        <f>SUM(C16:C24)</f>
        <v>36616.95</v>
      </c>
      <c r="D15" s="1"/>
      <c r="E15" s="1">
        <f t="shared" si="0"/>
        <v>0</v>
      </c>
      <c r="F15" s="1">
        <f t="shared" si="0"/>
        <v>23259.8</v>
      </c>
      <c r="G15" s="47">
        <f>SUM(G16:G24)</f>
        <v>36435.145</v>
      </c>
      <c r="H15" s="47">
        <f t="shared" si="0"/>
        <v>10561.800000000001</v>
      </c>
      <c r="I15" s="47">
        <f t="shared" si="0"/>
        <v>10765.36</v>
      </c>
    </row>
    <row r="16" spans="1:9" ht="47.25" customHeight="1" hidden="1">
      <c r="A16" s="11" t="s">
        <v>3</v>
      </c>
      <c r="B16" s="2"/>
      <c r="C16" s="2"/>
      <c r="D16" s="2"/>
      <c r="E16" s="2"/>
      <c r="F16" s="2"/>
      <c r="G16" s="2"/>
      <c r="H16" s="2"/>
      <c r="I16" s="2"/>
    </row>
    <row r="17" spans="1:9" ht="45" customHeight="1">
      <c r="A17" s="12" t="s">
        <v>56</v>
      </c>
      <c r="B17" s="2">
        <v>950</v>
      </c>
      <c r="C17" s="2">
        <v>670</v>
      </c>
      <c r="D17" s="2"/>
      <c r="E17" s="2"/>
      <c r="F17" s="2">
        <v>670</v>
      </c>
      <c r="G17" s="2">
        <v>600</v>
      </c>
      <c r="H17" s="2">
        <v>600</v>
      </c>
      <c r="I17" s="2">
        <v>600</v>
      </c>
    </row>
    <row r="18" spans="1:9" ht="35.25" customHeight="1">
      <c r="A18" s="13" t="s">
        <v>26</v>
      </c>
      <c r="B18" s="2">
        <v>1312.2</v>
      </c>
      <c r="C18" s="2">
        <v>1737.2</v>
      </c>
      <c r="D18" s="2"/>
      <c r="E18" s="2"/>
      <c r="F18" s="2">
        <v>1725</v>
      </c>
      <c r="G18" s="2">
        <v>1395</v>
      </c>
      <c r="H18" s="2">
        <v>1395</v>
      </c>
      <c r="I18" s="2">
        <v>1395</v>
      </c>
    </row>
    <row r="19" spans="1:9" ht="30.75" customHeight="1">
      <c r="A19" s="12" t="s">
        <v>65</v>
      </c>
      <c r="B19" s="2"/>
      <c r="C19" s="2">
        <v>457.1</v>
      </c>
      <c r="D19" s="2"/>
      <c r="E19" s="2"/>
      <c r="F19" s="2">
        <v>980</v>
      </c>
      <c r="G19" s="2">
        <v>81.5</v>
      </c>
      <c r="H19" s="2">
        <v>81.5</v>
      </c>
      <c r="I19" s="2">
        <f>81.5+2.96</f>
        <v>84.46</v>
      </c>
    </row>
    <row r="20" spans="1:9" ht="29.25" customHeight="1">
      <c r="A20" s="12" t="s">
        <v>16</v>
      </c>
      <c r="B20" s="2">
        <v>127.7</v>
      </c>
      <c r="C20" s="2">
        <v>10.8</v>
      </c>
      <c r="D20" s="2"/>
      <c r="E20" s="2"/>
      <c r="F20" s="2">
        <v>25.9</v>
      </c>
      <c r="G20" s="2">
        <v>24.2</v>
      </c>
      <c r="H20" s="2">
        <v>24.2</v>
      </c>
      <c r="I20" s="2">
        <v>24.2</v>
      </c>
    </row>
    <row r="21" spans="1:9" ht="27.75" customHeight="1">
      <c r="A21" s="14" t="s">
        <v>4</v>
      </c>
      <c r="B21" s="2">
        <v>11248</v>
      </c>
      <c r="C21" s="2">
        <v>8925.31</v>
      </c>
      <c r="D21" s="2"/>
      <c r="E21" s="2"/>
      <c r="F21" s="2">
        <v>8465.3</v>
      </c>
      <c r="G21" s="2">
        <v>8370</v>
      </c>
      <c r="H21" s="2">
        <v>8370</v>
      </c>
      <c r="I21" s="2">
        <v>8370</v>
      </c>
    </row>
    <row r="22" spans="1:9" ht="23.25" customHeight="1">
      <c r="A22" s="8" t="s">
        <v>53</v>
      </c>
      <c r="B22" s="2">
        <v>12.5</v>
      </c>
      <c r="C22" s="37">
        <v>24275.24</v>
      </c>
      <c r="D22" s="2"/>
      <c r="E22" s="2"/>
      <c r="F22" s="2">
        <v>9093.6</v>
      </c>
      <c r="G22" s="46">
        <f>35+25250.8+34.265</f>
        <v>25320.065</v>
      </c>
      <c r="H22" s="2">
        <v>50</v>
      </c>
      <c r="I22" s="2">
        <v>250</v>
      </c>
    </row>
    <row r="23" spans="1:9" ht="22.5" customHeight="1">
      <c r="A23" s="8" t="s">
        <v>17</v>
      </c>
      <c r="B23" s="2">
        <v>91.8</v>
      </c>
      <c r="C23" s="2">
        <v>158.2</v>
      </c>
      <c r="D23" s="2"/>
      <c r="E23" s="2"/>
      <c r="F23" s="3">
        <v>2300</v>
      </c>
      <c r="G23" s="2">
        <v>45.1</v>
      </c>
      <c r="H23" s="2">
        <v>41.1</v>
      </c>
      <c r="I23" s="2">
        <v>41.7</v>
      </c>
    </row>
    <row r="24" spans="1:9" ht="22.5" customHeight="1">
      <c r="A24" s="8" t="s">
        <v>94</v>
      </c>
      <c r="B24" s="2"/>
      <c r="C24" s="2">
        <v>383.1</v>
      </c>
      <c r="D24" s="2"/>
      <c r="E24" s="2"/>
      <c r="F24" s="3">
        <v>481.8</v>
      </c>
      <c r="G24" s="37">
        <v>599.28</v>
      </c>
      <c r="H24" s="2"/>
      <c r="I24" s="2"/>
    </row>
    <row r="25" spans="1:9" ht="30.75" customHeight="1">
      <c r="A25" s="15" t="s">
        <v>10</v>
      </c>
      <c r="B25" s="16">
        <f>B6+B15</f>
        <v>58340.99999999999</v>
      </c>
      <c r="C25" s="71">
        <f>C6+C15</f>
        <v>91897.65</v>
      </c>
      <c r="D25" s="16"/>
      <c r="E25" s="16">
        <f>E6+E15</f>
        <v>0</v>
      </c>
      <c r="F25" s="16">
        <f>F6+F15</f>
        <v>85818</v>
      </c>
      <c r="G25" s="81">
        <f>G6+G15</f>
        <v>103956.04499999998</v>
      </c>
      <c r="H25" s="81">
        <f>H6+H15</f>
        <v>80412.1</v>
      </c>
      <c r="I25" s="81">
        <f>I6+I15</f>
        <v>83111.66</v>
      </c>
    </row>
    <row r="26" spans="1:9" ht="27" customHeight="1">
      <c r="A26" s="48" t="s">
        <v>54</v>
      </c>
      <c r="B26" s="1">
        <f>B28+B29+B31+B51+B69</f>
        <v>173761.525</v>
      </c>
      <c r="C26" s="47">
        <f>C28+C29+C31+C51+C69</f>
        <v>206409.132</v>
      </c>
      <c r="D26" s="3">
        <f>C26-B26</f>
        <v>32647.607000000018</v>
      </c>
      <c r="E26" s="1">
        <f>E28+E29+E31+E51+E69</f>
        <v>16610.9</v>
      </c>
      <c r="F26" s="47">
        <f>F27+O28+F31+F51+F69</f>
        <v>206409.132</v>
      </c>
      <c r="G26" s="47">
        <f>G28+G29+G31+G51+G69</f>
        <v>327799.02999999997</v>
      </c>
      <c r="H26" s="47">
        <f>H28+H29+H31+H51+H69</f>
        <v>212688.96</v>
      </c>
      <c r="I26" s="47">
        <f>I28+I29+I31+I51+I69</f>
        <v>215407.85</v>
      </c>
    </row>
    <row r="27" spans="1:9" ht="27" customHeight="1">
      <c r="A27" s="67" t="s">
        <v>72</v>
      </c>
      <c r="B27" s="19"/>
      <c r="C27" s="38">
        <f>C28+C29+C30</f>
        <v>50884</v>
      </c>
      <c r="D27" s="3"/>
      <c r="E27" s="19"/>
      <c r="F27" s="38">
        <f>F28+F29+F30</f>
        <v>50884</v>
      </c>
      <c r="G27" s="38">
        <f>G28+G29+G30</f>
        <v>53421</v>
      </c>
      <c r="H27" s="38">
        <f>H28+H29+H30</f>
        <v>43618</v>
      </c>
      <c r="I27" s="38">
        <f>I28+I29+I30</f>
        <v>43958</v>
      </c>
    </row>
    <row r="28" spans="1:9" ht="30.75" customHeight="1">
      <c r="A28" s="17" t="s">
        <v>21</v>
      </c>
      <c r="B28" s="3">
        <v>31471</v>
      </c>
      <c r="C28" s="3">
        <v>50884</v>
      </c>
      <c r="D28" s="3"/>
      <c r="E28" s="3"/>
      <c r="F28" s="3">
        <v>50884</v>
      </c>
      <c r="G28" s="3">
        <v>53421</v>
      </c>
      <c r="H28" s="3">
        <v>43618</v>
      </c>
      <c r="I28" s="3">
        <v>43958</v>
      </c>
    </row>
    <row r="29" spans="1:9" ht="24.75" customHeight="1" hidden="1">
      <c r="A29" s="18" t="s">
        <v>22</v>
      </c>
      <c r="B29" s="3"/>
      <c r="C29" s="3"/>
      <c r="D29" s="3">
        <f aca="true" t="shared" si="1" ref="D29:D78">C29-B29</f>
        <v>0</v>
      </c>
      <c r="E29" s="3">
        <v>70</v>
      </c>
      <c r="F29" s="3"/>
      <c r="G29" s="3"/>
      <c r="H29" s="3"/>
      <c r="I29" s="3"/>
    </row>
    <row r="30" spans="1:9" ht="49.5" customHeight="1" hidden="1">
      <c r="A30" s="33" t="s">
        <v>73</v>
      </c>
      <c r="B30" s="3"/>
      <c r="C30" s="3"/>
      <c r="D30" s="3"/>
      <c r="E30" s="3"/>
      <c r="F30" s="3"/>
      <c r="G30" s="3"/>
      <c r="H30" s="3"/>
      <c r="I30" s="3"/>
    </row>
    <row r="31" spans="1:9" ht="18.75" customHeight="1">
      <c r="A31" s="18" t="s">
        <v>30</v>
      </c>
      <c r="B31" s="19">
        <f>SUM(B32:B50)</f>
        <v>72168.9</v>
      </c>
      <c r="C31" s="66">
        <f>SUM(C32:C50)</f>
        <v>55256.45</v>
      </c>
      <c r="D31" s="3">
        <f t="shared" si="1"/>
        <v>-16912.449999999997</v>
      </c>
      <c r="E31" s="19">
        <f>SUM(E32:E49)</f>
        <v>11698.400000000001</v>
      </c>
      <c r="F31" s="38">
        <f>SUM(F32:F50)</f>
        <v>55256.45</v>
      </c>
      <c r="G31" s="66">
        <f>SUM(G32:G50)</f>
        <v>64613.2</v>
      </c>
      <c r="H31" s="66">
        <f>SUM(H32:H50)</f>
        <v>67962.4</v>
      </c>
      <c r="I31" s="66">
        <f>SUM(I32:I50)</f>
        <v>65851.3</v>
      </c>
    </row>
    <row r="32" spans="1:9" ht="84" customHeight="1">
      <c r="A32" s="32" t="s">
        <v>83</v>
      </c>
      <c r="B32" s="3"/>
      <c r="C32" s="35">
        <v>3.45</v>
      </c>
      <c r="D32" s="3">
        <f t="shared" si="1"/>
        <v>3.45</v>
      </c>
      <c r="E32" s="56">
        <v>20.5</v>
      </c>
      <c r="F32" s="3">
        <v>3.45</v>
      </c>
      <c r="G32" s="35">
        <v>27.5</v>
      </c>
      <c r="H32" s="35">
        <v>3</v>
      </c>
      <c r="I32" s="35">
        <v>1.4</v>
      </c>
    </row>
    <row r="33" spans="1:9" ht="63.75" customHeight="1">
      <c r="A33" s="68" t="s">
        <v>84</v>
      </c>
      <c r="B33" s="2">
        <v>321.2</v>
      </c>
      <c r="C33" s="2">
        <v>150.9</v>
      </c>
      <c r="D33" s="3">
        <f t="shared" si="1"/>
        <v>-170.29999999999998</v>
      </c>
      <c r="E33" s="2">
        <v>231.1</v>
      </c>
      <c r="F33" s="2">
        <v>150.9</v>
      </c>
      <c r="G33" s="2"/>
      <c r="H33" s="2"/>
      <c r="I33" s="2"/>
    </row>
    <row r="34" spans="1:9" ht="123.75" customHeight="1">
      <c r="A34" s="11" t="s">
        <v>51</v>
      </c>
      <c r="B34" s="2">
        <v>3605</v>
      </c>
      <c r="C34" s="2">
        <v>2241</v>
      </c>
      <c r="D34" s="3">
        <f t="shared" si="1"/>
        <v>-1364</v>
      </c>
      <c r="E34" s="2">
        <v>2028</v>
      </c>
      <c r="F34" s="3">
        <v>2241</v>
      </c>
      <c r="G34" s="2">
        <v>2669</v>
      </c>
      <c r="H34" s="2">
        <v>2669</v>
      </c>
      <c r="I34" s="2">
        <v>2669</v>
      </c>
    </row>
    <row r="35" spans="1:14" ht="144" customHeight="1">
      <c r="A35" s="45" t="s">
        <v>79</v>
      </c>
      <c r="B35" s="3">
        <v>3762.7</v>
      </c>
      <c r="C35" s="3">
        <v>1575.7</v>
      </c>
      <c r="D35" s="3">
        <f t="shared" si="1"/>
        <v>-2187</v>
      </c>
      <c r="E35" s="3">
        <v>1470</v>
      </c>
      <c r="F35" s="3">
        <v>1575.7</v>
      </c>
      <c r="G35" s="3"/>
      <c r="H35" s="3">
        <v>3151.3</v>
      </c>
      <c r="I35" s="3">
        <v>787.8</v>
      </c>
      <c r="J35" s="44"/>
      <c r="K35" s="44"/>
      <c r="L35" s="44"/>
      <c r="M35" s="44"/>
      <c r="N35" s="44"/>
    </row>
    <row r="36" spans="1:9" ht="30.75" customHeight="1">
      <c r="A36" s="20" t="s">
        <v>23</v>
      </c>
      <c r="B36" s="3">
        <v>489</v>
      </c>
      <c r="C36" s="3">
        <v>447</v>
      </c>
      <c r="D36" s="3">
        <f t="shared" si="1"/>
        <v>-42</v>
      </c>
      <c r="E36" s="3">
        <v>285.8</v>
      </c>
      <c r="F36" s="3">
        <v>447</v>
      </c>
      <c r="G36" s="3">
        <v>487</v>
      </c>
      <c r="H36" s="3">
        <v>487</v>
      </c>
      <c r="I36" s="3">
        <v>487</v>
      </c>
    </row>
    <row r="37" spans="1:12" ht="126" customHeight="1">
      <c r="A37" s="41" t="s">
        <v>80</v>
      </c>
      <c r="B37" s="3">
        <v>5610</v>
      </c>
      <c r="C37" s="3">
        <v>5405</v>
      </c>
      <c r="D37" s="3">
        <f t="shared" si="1"/>
        <v>-205</v>
      </c>
      <c r="E37" s="3">
        <v>4067.7</v>
      </c>
      <c r="F37" s="3">
        <v>5405</v>
      </c>
      <c r="G37" s="3">
        <v>6383</v>
      </c>
      <c r="H37" s="3">
        <v>6658</v>
      </c>
      <c r="I37" s="3">
        <v>6924</v>
      </c>
      <c r="J37" s="40"/>
      <c r="K37" s="39"/>
      <c r="L37" s="39"/>
    </row>
    <row r="38" spans="1:9" ht="36" customHeight="1">
      <c r="A38" s="11" t="s">
        <v>24</v>
      </c>
      <c r="B38" s="3">
        <v>1590</v>
      </c>
      <c r="C38" s="3">
        <v>1664</v>
      </c>
      <c r="D38" s="3">
        <f t="shared" si="1"/>
        <v>74</v>
      </c>
      <c r="E38" s="3">
        <v>1196.1</v>
      </c>
      <c r="F38" s="3">
        <v>1664</v>
      </c>
      <c r="G38" s="3">
        <v>1693</v>
      </c>
      <c r="H38" s="3">
        <v>1687</v>
      </c>
      <c r="I38" s="3">
        <v>1679</v>
      </c>
    </row>
    <row r="39" spans="1:9" ht="135" customHeight="1">
      <c r="A39" s="42" t="s">
        <v>81</v>
      </c>
      <c r="B39" s="3">
        <v>52</v>
      </c>
      <c r="C39" s="3">
        <v>48</v>
      </c>
      <c r="D39" s="3">
        <f t="shared" si="1"/>
        <v>-4</v>
      </c>
      <c r="E39" s="43"/>
      <c r="F39" s="3">
        <v>48</v>
      </c>
      <c r="G39" s="3">
        <v>110.8</v>
      </c>
      <c r="H39" s="3">
        <v>73.8</v>
      </c>
      <c r="I39" s="3">
        <v>73.8</v>
      </c>
    </row>
    <row r="40" spans="1:9" ht="124.5" customHeight="1">
      <c r="A40" s="11" t="s">
        <v>82</v>
      </c>
      <c r="B40" s="3">
        <v>318</v>
      </c>
      <c r="C40" s="3">
        <v>408</v>
      </c>
      <c r="D40" s="3">
        <f t="shared" si="1"/>
        <v>90</v>
      </c>
      <c r="E40" s="3">
        <v>178.5</v>
      </c>
      <c r="F40" s="3">
        <v>408</v>
      </c>
      <c r="G40" s="3">
        <v>451</v>
      </c>
      <c r="H40" s="3">
        <v>451</v>
      </c>
      <c r="I40" s="3">
        <v>451</v>
      </c>
    </row>
    <row r="41" spans="1:10" ht="80.25" customHeight="1">
      <c r="A41" s="11" t="s">
        <v>25</v>
      </c>
      <c r="B41" s="3">
        <v>1.8</v>
      </c>
      <c r="C41" s="3">
        <v>0.8</v>
      </c>
      <c r="D41" s="3">
        <f t="shared" si="1"/>
        <v>-1</v>
      </c>
      <c r="E41" s="3">
        <v>3</v>
      </c>
      <c r="F41" s="3">
        <v>0.8</v>
      </c>
      <c r="G41" s="3">
        <v>0.8</v>
      </c>
      <c r="H41" s="3">
        <v>0.8</v>
      </c>
      <c r="I41" s="3">
        <v>0.8</v>
      </c>
      <c r="J41" s="70"/>
    </row>
    <row r="42" spans="1:9" ht="69" customHeight="1">
      <c r="A42" s="11" t="s">
        <v>76</v>
      </c>
      <c r="B42" s="3">
        <v>85.4</v>
      </c>
      <c r="C42" s="3">
        <v>86.1</v>
      </c>
      <c r="D42" s="3">
        <f t="shared" si="1"/>
        <v>0.6999999999999886</v>
      </c>
      <c r="E42" s="3">
        <v>55.7</v>
      </c>
      <c r="F42" s="3">
        <v>86.1</v>
      </c>
      <c r="G42" s="3">
        <v>87</v>
      </c>
      <c r="H42" s="3">
        <v>87.1</v>
      </c>
      <c r="I42" s="3">
        <v>87.2</v>
      </c>
    </row>
    <row r="43" spans="1:9" ht="123" customHeight="1">
      <c r="A43" s="11" t="s">
        <v>77</v>
      </c>
      <c r="B43" s="3">
        <v>347</v>
      </c>
      <c r="C43" s="3">
        <v>338</v>
      </c>
      <c r="D43" s="3">
        <f t="shared" si="1"/>
        <v>-9</v>
      </c>
      <c r="E43" s="3">
        <v>253.7</v>
      </c>
      <c r="F43" s="3">
        <v>338</v>
      </c>
      <c r="G43" s="3">
        <v>362</v>
      </c>
      <c r="H43" s="3">
        <v>362</v>
      </c>
      <c r="I43" s="3">
        <v>362</v>
      </c>
    </row>
    <row r="44" spans="1:9" ht="45" customHeight="1">
      <c r="A44" s="29" t="s">
        <v>32</v>
      </c>
      <c r="B44" s="3">
        <v>1041</v>
      </c>
      <c r="C44" s="3">
        <v>887</v>
      </c>
      <c r="D44" s="3">
        <f t="shared" si="1"/>
        <v>-154</v>
      </c>
      <c r="E44" s="3">
        <v>652.8</v>
      </c>
      <c r="F44" s="3">
        <v>887</v>
      </c>
      <c r="G44" s="3">
        <v>980</v>
      </c>
      <c r="H44" s="3">
        <v>980</v>
      </c>
      <c r="I44" s="3">
        <v>980</v>
      </c>
    </row>
    <row r="45" spans="1:9" ht="77.25" customHeight="1">
      <c r="A45" s="59" t="s">
        <v>59</v>
      </c>
      <c r="B45" s="3">
        <v>452.8</v>
      </c>
      <c r="C45" s="35">
        <v>17.9</v>
      </c>
      <c r="D45" s="3">
        <f t="shared" si="1"/>
        <v>-434.90000000000003</v>
      </c>
      <c r="E45" s="3">
        <v>289.4</v>
      </c>
      <c r="F45" s="35">
        <v>17.9</v>
      </c>
      <c r="G45" s="35">
        <v>20.2</v>
      </c>
      <c r="H45" s="36">
        <v>10.5</v>
      </c>
      <c r="I45" s="36">
        <v>6.4</v>
      </c>
    </row>
    <row r="46" spans="1:9" ht="108.75" customHeight="1">
      <c r="A46" s="34" t="s">
        <v>50</v>
      </c>
      <c r="B46" s="3">
        <v>1039.6</v>
      </c>
      <c r="C46" s="3">
        <v>675.6</v>
      </c>
      <c r="D46" s="3">
        <f t="shared" si="1"/>
        <v>-363.9999999999999</v>
      </c>
      <c r="E46" s="3">
        <v>781.2</v>
      </c>
      <c r="F46" s="3">
        <v>675.6</v>
      </c>
      <c r="G46" s="3">
        <v>701.9</v>
      </c>
      <c r="H46" s="3">
        <v>701.9</v>
      </c>
      <c r="I46" s="3">
        <v>701.9</v>
      </c>
    </row>
    <row r="47" spans="1:9" ht="65.25" customHeight="1">
      <c r="A47" s="21" t="s">
        <v>78</v>
      </c>
      <c r="B47" s="3">
        <v>15</v>
      </c>
      <c r="C47" s="3">
        <v>15</v>
      </c>
      <c r="D47" s="3">
        <f t="shared" si="1"/>
        <v>0</v>
      </c>
      <c r="E47" s="3">
        <v>184.9</v>
      </c>
      <c r="F47" s="3">
        <v>15</v>
      </c>
      <c r="G47" s="3">
        <v>15</v>
      </c>
      <c r="H47" s="3">
        <v>15</v>
      </c>
      <c r="I47" s="3">
        <v>15</v>
      </c>
    </row>
    <row r="48" spans="1:9" ht="67.5" customHeight="1">
      <c r="A48" s="34" t="s">
        <v>63</v>
      </c>
      <c r="B48" s="3">
        <v>9120.4</v>
      </c>
      <c r="C48" s="3">
        <v>12380.5</v>
      </c>
      <c r="D48" s="3">
        <f t="shared" si="1"/>
        <v>3260.1000000000004</v>
      </c>
      <c r="E48" s="3"/>
      <c r="F48" s="3">
        <v>12380.5</v>
      </c>
      <c r="G48" s="3">
        <v>13755.8</v>
      </c>
      <c r="H48" s="3">
        <v>13755.8</v>
      </c>
      <c r="I48" s="3">
        <v>13755.8</v>
      </c>
    </row>
    <row r="49" spans="1:9" ht="97.5" customHeight="1">
      <c r="A49" s="34" t="s">
        <v>36</v>
      </c>
      <c r="B49" s="3">
        <v>44318</v>
      </c>
      <c r="C49" s="3">
        <v>28893</v>
      </c>
      <c r="D49" s="3">
        <f t="shared" si="1"/>
        <v>-15425</v>
      </c>
      <c r="E49" s="3"/>
      <c r="F49" s="3">
        <v>28893</v>
      </c>
      <c r="G49" s="3">
        <v>36839</v>
      </c>
      <c r="H49" s="3">
        <v>36839</v>
      </c>
      <c r="I49" s="3">
        <v>36839</v>
      </c>
    </row>
    <row r="50" spans="1:9" ht="173.25" customHeight="1">
      <c r="A50" s="34" t="s">
        <v>88</v>
      </c>
      <c r="B50" s="3"/>
      <c r="C50" s="3">
        <v>19.5</v>
      </c>
      <c r="D50" s="3">
        <f t="shared" si="1"/>
        <v>19.5</v>
      </c>
      <c r="E50" s="3">
        <v>470.3</v>
      </c>
      <c r="F50" s="3">
        <v>19.5</v>
      </c>
      <c r="G50" s="3">
        <v>30.2</v>
      </c>
      <c r="H50" s="3">
        <v>30.2</v>
      </c>
      <c r="I50" s="3">
        <v>30.2</v>
      </c>
    </row>
    <row r="51" spans="1:9" ht="24.75" customHeight="1">
      <c r="A51" s="21" t="s">
        <v>29</v>
      </c>
      <c r="B51" s="38">
        <f>SUM(B52:B67)</f>
        <v>70121.625</v>
      </c>
      <c r="C51" s="38">
        <f>SUM(C52:C67)</f>
        <v>94930.58200000001</v>
      </c>
      <c r="D51" s="3">
        <f t="shared" si="1"/>
        <v>24808.95700000001</v>
      </c>
      <c r="E51" s="19">
        <f>SUM(E52:E67)</f>
        <v>4842.5</v>
      </c>
      <c r="F51" s="38">
        <f>SUM(F52:F67)</f>
        <v>94930.58200000001</v>
      </c>
      <c r="G51" s="38">
        <f>SUM(G52:G68)</f>
        <v>204280.73</v>
      </c>
      <c r="H51" s="38">
        <f>SUM(H52:H68)</f>
        <v>97124.46</v>
      </c>
      <c r="I51" s="38">
        <f>SUM(I52:I68)</f>
        <v>101614.45</v>
      </c>
    </row>
    <row r="52" spans="1:9" ht="54.75" customHeight="1">
      <c r="A52" s="23" t="s">
        <v>52</v>
      </c>
      <c r="B52" s="3">
        <v>31696</v>
      </c>
      <c r="C52" s="3">
        <v>37108</v>
      </c>
      <c r="D52" s="3"/>
      <c r="E52" s="3"/>
      <c r="F52" s="3">
        <v>37108</v>
      </c>
      <c r="G52" s="36">
        <v>41446</v>
      </c>
      <c r="H52" s="3">
        <v>39746</v>
      </c>
      <c r="I52" s="3">
        <v>38896</v>
      </c>
    </row>
    <row r="53" spans="1:9" ht="104.25" customHeight="1">
      <c r="A53" s="68" t="s">
        <v>85</v>
      </c>
      <c r="B53" s="2"/>
      <c r="C53" s="2">
        <v>992.4</v>
      </c>
      <c r="D53" s="3"/>
      <c r="E53" s="2"/>
      <c r="F53" s="2">
        <v>992.4</v>
      </c>
      <c r="G53" s="46">
        <v>989.5</v>
      </c>
      <c r="H53" s="2">
        <v>967.8</v>
      </c>
      <c r="I53" s="2">
        <v>989.5</v>
      </c>
    </row>
    <row r="54" spans="1:9" ht="39" customHeight="1">
      <c r="A54" s="33" t="s">
        <v>74</v>
      </c>
      <c r="B54" s="3">
        <v>34774</v>
      </c>
      <c r="C54" s="3">
        <v>31.3</v>
      </c>
      <c r="D54" s="3"/>
      <c r="E54" s="2"/>
      <c r="F54" s="3">
        <v>31.3</v>
      </c>
      <c r="G54" s="36">
        <f>5623.1+83300.75</f>
        <v>88923.85</v>
      </c>
      <c r="H54" s="2"/>
      <c r="I54" s="2"/>
    </row>
    <row r="55" spans="1:9" ht="48" customHeight="1">
      <c r="A55" s="12" t="s">
        <v>69</v>
      </c>
      <c r="B55" s="2"/>
      <c r="C55" s="2">
        <v>47674.3</v>
      </c>
      <c r="D55" s="3"/>
      <c r="E55" s="2"/>
      <c r="F55" s="2">
        <v>47674.3</v>
      </c>
      <c r="G55" s="46">
        <v>50836</v>
      </c>
      <c r="H55" s="2">
        <v>51704</v>
      </c>
      <c r="I55" s="2">
        <v>51639</v>
      </c>
    </row>
    <row r="56" spans="1:9" ht="94.5" customHeight="1">
      <c r="A56" s="20" t="s">
        <v>86</v>
      </c>
      <c r="B56" s="3">
        <v>392</v>
      </c>
      <c r="C56" s="35">
        <v>207</v>
      </c>
      <c r="D56" s="3"/>
      <c r="E56" s="3"/>
      <c r="F56" s="35">
        <v>207</v>
      </c>
      <c r="G56" s="36">
        <v>172.2</v>
      </c>
      <c r="H56" s="35">
        <v>172.2</v>
      </c>
      <c r="I56" s="35">
        <v>172.2</v>
      </c>
    </row>
    <row r="57" spans="1:9" ht="36.75" customHeight="1">
      <c r="A57" s="60" t="s">
        <v>60</v>
      </c>
      <c r="B57" s="3"/>
      <c r="C57" s="3"/>
      <c r="D57" s="3"/>
      <c r="E57" s="3"/>
      <c r="F57" s="3"/>
      <c r="G57" s="36">
        <v>99.8</v>
      </c>
      <c r="H57" s="3">
        <v>99.8</v>
      </c>
      <c r="I57" s="3">
        <v>99.8</v>
      </c>
    </row>
    <row r="58" spans="1:9" ht="111" customHeight="1">
      <c r="A58" s="29" t="s">
        <v>68</v>
      </c>
      <c r="B58" s="3"/>
      <c r="C58" s="3">
        <v>1237.5</v>
      </c>
      <c r="D58" s="3">
        <f t="shared" si="1"/>
        <v>1237.5</v>
      </c>
      <c r="E58" s="3"/>
      <c r="F58" s="3">
        <v>1237.5</v>
      </c>
      <c r="G58" s="3"/>
      <c r="H58" s="3"/>
      <c r="I58" s="3"/>
    </row>
    <row r="59" spans="1:9" ht="102" customHeight="1">
      <c r="A59" s="33" t="s">
        <v>66</v>
      </c>
      <c r="B59" s="3"/>
      <c r="C59" s="3">
        <v>25.3</v>
      </c>
      <c r="D59" s="3"/>
      <c r="E59" s="3"/>
      <c r="F59" s="3">
        <v>25.3</v>
      </c>
      <c r="G59" s="36">
        <v>36.14</v>
      </c>
      <c r="H59" s="3"/>
      <c r="I59" s="3"/>
    </row>
    <row r="60" spans="1:9" ht="81" customHeight="1">
      <c r="A60" s="20" t="s">
        <v>20</v>
      </c>
      <c r="B60" s="3">
        <v>3259.625</v>
      </c>
      <c r="C60" s="36">
        <v>1075.142</v>
      </c>
      <c r="D60" s="3"/>
      <c r="E60" s="36"/>
      <c r="F60" s="36">
        <v>1075.142</v>
      </c>
      <c r="G60" s="36"/>
      <c r="H60" s="3"/>
      <c r="I60" s="3"/>
    </row>
    <row r="61" spans="1:9" ht="39" customHeight="1">
      <c r="A61" s="24" t="s">
        <v>97</v>
      </c>
      <c r="B61" s="2"/>
      <c r="C61" s="37">
        <v>539.34</v>
      </c>
      <c r="D61" s="3"/>
      <c r="E61" s="46"/>
      <c r="F61" s="37">
        <v>539.34</v>
      </c>
      <c r="G61" s="37">
        <v>539.34</v>
      </c>
      <c r="H61" s="37">
        <v>546.46</v>
      </c>
      <c r="I61" s="46">
        <v>543.72</v>
      </c>
    </row>
    <row r="62" spans="1:9" ht="61.5" customHeight="1">
      <c r="A62" s="63" t="s">
        <v>95</v>
      </c>
      <c r="B62" s="2"/>
      <c r="C62" s="2">
        <v>5841</v>
      </c>
      <c r="D62" s="3">
        <f t="shared" si="1"/>
        <v>5841</v>
      </c>
      <c r="E62" s="2"/>
      <c r="F62" s="2">
        <v>5841</v>
      </c>
      <c r="G62" s="2"/>
      <c r="H62" s="2"/>
      <c r="I62" s="2"/>
    </row>
    <row r="63" spans="1:9" ht="56.25" customHeight="1">
      <c r="A63" s="28" t="s">
        <v>70</v>
      </c>
      <c r="B63" s="2"/>
      <c r="C63" s="2">
        <v>199.3</v>
      </c>
      <c r="D63" s="3">
        <f t="shared" si="1"/>
        <v>199.3</v>
      </c>
      <c r="E63" s="2"/>
      <c r="F63" s="2">
        <v>199.3</v>
      </c>
      <c r="G63" s="2"/>
      <c r="H63" s="2"/>
      <c r="I63" s="2"/>
    </row>
    <row r="64" spans="1:9" ht="66" customHeight="1">
      <c r="A64" s="28" t="s">
        <v>100</v>
      </c>
      <c r="B64" s="2"/>
      <c r="C64" s="2"/>
      <c r="D64" s="3"/>
      <c r="E64" s="2"/>
      <c r="F64" s="2"/>
      <c r="G64" s="37"/>
      <c r="H64" s="2">
        <v>3772.7</v>
      </c>
      <c r="I64" s="2"/>
    </row>
    <row r="65" spans="1:9" ht="32.25" customHeight="1">
      <c r="A65" s="28" t="s">
        <v>98</v>
      </c>
      <c r="B65" s="2"/>
      <c r="C65" s="2"/>
      <c r="D65" s="3"/>
      <c r="E65" s="2"/>
      <c r="F65" s="2"/>
      <c r="G65" s="2">
        <v>1175.1</v>
      </c>
      <c r="H65" s="2">
        <v>115.5</v>
      </c>
      <c r="I65" s="2">
        <v>4440.2</v>
      </c>
    </row>
    <row r="66" spans="1:9" ht="82.5" customHeight="1">
      <c r="A66" s="28" t="s">
        <v>99</v>
      </c>
      <c r="B66" s="2"/>
      <c r="C66" s="2"/>
      <c r="D66" s="3"/>
      <c r="E66" s="2"/>
      <c r="F66" s="2"/>
      <c r="G66" s="2">
        <v>1822.8</v>
      </c>
      <c r="H66" s="2"/>
      <c r="I66" s="2"/>
    </row>
    <row r="67" spans="1:9" ht="65.25" customHeight="1">
      <c r="A67" s="28" t="s">
        <v>89</v>
      </c>
      <c r="B67" s="2"/>
      <c r="C67" s="2"/>
      <c r="D67" s="3">
        <f t="shared" si="1"/>
        <v>0</v>
      </c>
      <c r="E67" s="2">
        <v>4842.5</v>
      </c>
      <c r="F67" s="2"/>
      <c r="G67" s="2">
        <v>18240</v>
      </c>
      <c r="H67" s="2"/>
      <c r="I67" s="2"/>
    </row>
    <row r="68" spans="1:9" ht="111" customHeight="1">
      <c r="A68" s="28" t="s">
        <v>101</v>
      </c>
      <c r="B68" s="2"/>
      <c r="C68" s="2"/>
      <c r="D68" s="3"/>
      <c r="E68" s="2"/>
      <c r="F68" s="2"/>
      <c r="G68" s="2"/>
      <c r="H68" s="2"/>
      <c r="I68" s="2">
        <v>4834.03</v>
      </c>
    </row>
    <row r="69" spans="1:9" ht="26.25" customHeight="1">
      <c r="A69" s="20" t="s">
        <v>28</v>
      </c>
      <c r="B69" s="19">
        <f>SUM(B70:B73)</f>
        <v>0</v>
      </c>
      <c r="C69" s="19">
        <f>SUM(C70:C73)</f>
        <v>5338.099999999999</v>
      </c>
      <c r="D69" s="3">
        <f t="shared" si="1"/>
        <v>5338.099999999999</v>
      </c>
      <c r="E69" s="19">
        <f>SUM(E70:E73)</f>
        <v>0</v>
      </c>
      <c r="F69" s="19">
        <f>SUM(F70:F73)</f>
        <v>5338.099999999999</v>
      </c>
      <c r="G69" s="19">
        <f>SUM(G70:G73)</f>
        <v>5484.1</v>
      </c>
      <c r="H69" s="19">
        <f>SUM(H70:H73)</f>
        <v>3984.1</v>
      </c>
      <c r="I69" s="19">
        <f>SUM(I70:I73)</f>
        <v>3984.1</v>
      </c>
    </row>
    <row r="70" spans="1:9" ht="86.25" customHeight="1">
      <c r="A70" s="33" t="s">
        <v>87</v>
      </c>
      <c r="B70" s="3"/>
      <c r="C70" s="3">
        <v>3827.9</v>
      </c>
      <c r="D70" s="3">
        <f t="shared" si="1"/>
        <v>3827.9</v>
      </c>
      <c r="E70" s="3"/>
      <c r="F70" s="3">
        <v>3827.9</v>
      </c>
      <c r="G70" s="3">
        <v>3984.1</v>
      </c>
      <c r="H70" s="3">
        <v>3984.1</v>
      </c>
      <c r="I70" s="3">
        <v>3984.1</v>
      </c>
    </row>
    <row r="71" spans="1:9" ht="32.25" customHeight="1">
      <c r="A71" s="33" t="s">
        <v>67</v>
      </c>
      <c r="B71" s="3"/>
      <c r="C71" s="35">
        <v>1500</v>
      </c>
      <c r="D71" s="3"/>
      <c r="E71" s="3"/>
      <c r="F71" s="35">
        <v>1500</v>
      </c>
      <c r="G71" s="35">
        <v>1500</v>
      </c>
      <c r="H71" s="36"/>
      <c r="I71" s="36"/>
    </row>
    <row r="72" spans="1:9" ht="52.5" customHeight="1">
      <c r="A72" s="33" t="s">
        <v>75</v>
      </c>
      <c r="B72" s="3"/>
      <c r="C72" s="35"/>
      <c r="D72" s="3"/>
      <c r="E72" s="3"/>
      <c r="F72" s="35"/>
      <c r="G72" s="35"/>
      <c r="H72" s="36"/>
      <c r="I72" s="36"/>
    </row>
    <row r="73" spans="1:9" ht="77.25" customHeight="1">
      <c r="A73" s="11" t="s">
        <v>96</v>
      </c>
      <c r="B73" s="3"/>
      <c r="C73" s="3">
        <v>10.2</v>
      </c>
      <c r="D73" s="3"/>
      <c r="E73" s="3"/>
      <c r="F73" s="3">
        <v>10.2</v>
      </c>
      <c r="G73" s="3"/>
      <c r="H73" s="3"/>
      <c r="I73" s="3"/>
    </row>
    <row r="74" spans="1:9" ht="38.25" customHeight="1">
      <c r="A74" s="11" t="s">
        <v>48</v>
      </c>
      <c r="B74" s="3"/>
      <c r="C74" s="3">
        <v>795</v>
      </c>
      <c r="D74" s="3">
        <f t="shared" si="1"/>
        <v>795</v>
      </c>
      <c r="E74" s="3">
        <v>257.45</v>
      </c>
      <c r="F74" s="3">
        <v>795</v>
      </c>
      <c r="G74" s="35">
        <v>1045.22</v>
      </c>
      <c r="H74" s="3"/>
      <c r="I74" s="3"/>
    </row>
    <row r="75" spans="1:9" ht="25.5" customHeight="1">
      <c r="A75" s="30" t="s">
        <v>49</v>
      </c>
      <c r="B75" s="35">
        <v>120</v>
      </c>
      <c r="C75" s="35">
        <v>0.4</v>
      </c>
      <c r="D75" s="3">
        <f t="shared" si="1"/>
        <v>-119.6</v>
      </c>
      <c r="E75" s="35">
        <v>412.7</v>
      </c>
      <c r="F75" s="35">
        <v>17</v>
      </c>
      <c r="G75" s="35">
        <v>85.8</v>
      </c>
      <c r="H75" s="35"/>
      <c r="I75" s="3"/>
    </row>
    <row r="76" spans="1:9" ht="81.75" customHeight="1" hidden="1">
      <c r="A76" s="32" t="s">
        <v>62</v>
      </c>
      <c r="B76" s="35"/>
      <c r="C76" s="35"/>
      <c r="D76" s="3"/>
      <c r="E76" s="35"/>
      <c r="F76" s="35"/>
      <c r="G76" s="35"/>
      <c r="H76" s="35"/>
      <c r="I76" s="3"/>
    </row>
    <row r="77" spans="1:9" ht="57" customHeight="1">
      <c r="A77" s="31" t="s">
        <v>33</v>
      </c>
      <c r="B77" s="3"/>
      <c r="C77" s="3"/>
      <c r="D77" s="3">
        <f t="shared" si="1"/>
        <v>0</v>
      </c>
      <c r="E77" s="3">
        <v>-25</v>
      </c>
      <c r="F77" s="3">
        <v>-2.7</v>
      </c>
      <c r="G77" s="3"/>
      <c r="H77" s="3"/>
      <c r="I77" s="3"/>
    </row>
    <row r="78" spans="1:9" ht="26.25" customHeight="1">
      <c r="A78" s="10" t="s">
        <v>1</v>
      </c>
      <c r="B78" s="1">
        <f>B25+B26+B74+B75</f>
        <v>232222.525</v>
      </c>
      <c r="C78" s="47">
        <f>C25+C26+C74+C75+C77</f>
        <v>299102.18200000003</v>
      </c>
      <c r="D78" s="3">
        <f t="shared" si="1"/>
        <v>66879.65700000004</v>
      </c>
      <c r="E78" s="1">
        <f>E25+E26+E74+E75+E77</f>
        <v>17256.050000000003</v>
      </c>
      <c r="F78" s="47">
        <f>F25+F26+F74+F75+F77</f>
        <v>293036.432</v>
      </c>
      <c r="G78" s="47">
        <f>G25+G26+G74+G75+G77</f>
        <v>432886.0949999999</v>
      </c>
      <c r="H78" s="47">
        <f>H25+H26+H74+H75+H77</f>
        <v>293101.06</v>
      </c>
      <c r="I78" s="47">
        <f>I25+I26+I74+I75+I77</f>
        <v>298519.51</v>
      </c>
    </row>
    <row r="79" spans="1:9" ht="36" customHeight="1" hidden="1">
      <c r="A79" s="73" t="s">
        <v>11</v>
      </c>
      <c r="B79" s="73"/>
      <c r="C79" s="73"/>
      <c r="D79" s="73"/>
      <c r="E79" s="73"/>
      <c r="F79" s="73"/>
      <c r="G79" s="73"/>
      <c r="H79" s="73"/>
      <c r="I79" s="73"/>
    </row>
    <row r="80" spans="1:9" ht="36" customHeight="1" hidden="1">
      <c r="A80" s="24" t="s">
        <v>44</v>
      </c>
      <c r="B80" s="3">
        <v>33198.4</v>
      </c>
      <c r="C80" s="3"/>
      <c r="D80" s="3"/>
      <c r="E80" s="3"/>
      <c r="F80" s="3"/>
      <c r="G80" s="3"/>
      <c r="H80" s="3"/>
      <c r="I80" s="3"/>
    </row>
    <row r="81" spans="1:9" ht="47.25" customHeight="1" hidden="1">
      <c r="A81" s="24" t="s">
        <v>45</v>
      </c>
      <c r="B81" s="3">
        <v>309.7</v>
      </c>
      <c r="C81" s="3"/>
      <c r="D81" s="3"/>
      <c r="E81" s="3"/>
      <c r="F81" s="3"/>
      <c r="G81" s="3"/>
      <c r="H81" s="3"/>
      <c r="I81" s="3"/>
    </row>
    <row r="82" spans="1:9" ht="38.25" customHeight="1" hidden="1">
      <c r="A82" s="24" t="s">
        <v>46</v>
      </c>
      <c r="B82" s="3">
        <v>776.9</v>
      </c>
      <c r="C82" s="3"/>
      <c r="D82" s="3"/>
      <c r="E82" s="3"/>
      <c r="F82" s="3"/>
      <c r="G82" s="3"/>
      <c r="H82" s="3"/>
      <c r="I82" s="3"/>
    </row>
    <row r="83" spans="1:9" ht="42" customHeight="1" hidden="1">
      <c r="A83" s="24" t="s">
        <v>47</v>
      </c>
      <c r="B83" s="3">
        <v>38040.3</v>
      </c>
      <c r="C83" s="3"/>
      <c r="D83" s="3"/>
      <c r="E83" s="3"/>
      <c r="F83" s="3"/>
      <c r="G83" s="3"/>
      <c r="H83" s="3"/>
      <c r="I83" s="3"/>
    </row>
    <row r="84" spans="1:9" ht="37.5" customHeight="1" hidden="1">
      <c r="A84" s="22" t="s">
        <v>12</v>
      </c>
      <c r="B84" s="25"/>
      <c r="C84" s="25"/>
      <c r="D84" s="25"/>
      <c r="E84" s="25"/>
      <c r="F84" s="25"/>
      <c r="G84" s="25"/>
      <c r="H84" s="25"/>
      <c r="I84" s="25"/>
    </row>
    <row r="85" spans="1:9" ht="40.5" customHeight="1" hidden="1">
      <c r="A85" s="26" t="s">
        <v>13</v>
      </c>
      <c r="B85" s="3">
        <v>1880.3</v>
      </c>
      <c r="C85" s="3"/>
      <c r="D85" s="3"/>
      <c r="E85" s="3"/>
      <c r="F85" s="3"/>
      <c r="G85" s="3"/>
      <c r="H85" s="3"/>
      <c r="I85" s="3"/>
    </row>
    <row r="86" spans="1:9" ht="40.5" customHeight="1" hidden="1">
      <c r="A86" s="26" t="s">
        <v>55</v>
      </c>
      <c r="B86" s="3">
        <v>36160</v>
      </c>
      <c r="C86" s="3"/>
      <c r="D86" s="3"/>
      <c r="E86" s="3"/>
      <c r="F86" s="3"/>
      <c r="G86" s="3"/>
      <c r="H86" s="3"/>
      <c r="I86" s="3"/>
    </row>
    <row r="87" spans="1:9" ht="27.75" customHeight="1" hidden="1">
      <c r="A87" s="27" t="s">
        <v>43</v>
      </c>
      <c r="B87" s="3">
        <v>12344</v>
      </c>
      <c r="C87" s="3"/>
      <c r="D87" s="3"/>
      <c r="E87" s="3"/>
      <c r="F87" s="3"/>
      <c r="G87" s="3"/>
      <c r="H87" s="3"/>
      <c r="I87" s="3"/>
    </row>
    <row r="88" spans="1:10" ht="25.5" customHeight="1" hidden="1">
      <c r="A88" s="27" t="s">
        <v>42</v>
      </c>
      <c r="B88" s="3"/>
      <c r="C88" s="3"/>
      <c r="D88" s="3"/>
      <c r="E88" s="3"/>
      <c r="F88" s="3"/>
      <c r="G88" s="3"/>
      <c r="H88" s="3"/>
      <c r="I88" s="3"/>
      <c r="J88" s="6"/>
    </row>
    <row r="89" spans="1:9" ht="30" customHeight="1" hidden="1">
      <c r="A89" s="27" t="s">
        <v>41</v>
      </c>
      <c r="B89" s="3">
        <v>234088.6</v>
      </c>
      <c r="C89" s="3"/>
      <c r="D89" s="3"/>
      <c r="E89" s="3"/>
      <c r="F89" s="3"/>
      <c r="G89" s="3"/>
      <c r="H89" s="3"/>
      <c r="I89" s="3"/>
    </row>
    <row r="90" spans="1:9" ht="29.25" customHeight="1" hidden="1">
      <c r="A90" s="27" t="s">
        <v>40</v>
      </c>
      <c r="B90" s="3">
        <v>17087.5</v>
      </c>
      <c r="C90" s="3"/>
      <c r="D90" s="3"/>
      <c r="E90" s="3"/>
      <c r="F90" s="3"/>
      <c r="G90" s="3"/>
      <c r="H90" s="3"/>
      <c r="I90" s="3"/>
    </row>
    <row r="91" spans="1:9" ht="30" customHeight="1" hidden="1">
      <c r="A91" s="27" t="s">
        <v>39</v>
      </c>
      <c r="B91" s="3">
        <v>11775.6</v>
      </c>
      <c r="C91" s="3"/>
      <c r="D91" s="3"/>
      <c r="E91" s="3"/>
      <c r="F91" s="3"/>
      <c r="G91" s="3"/>
      <c r="H91" s="3"/>
      <c r="I91" s="3"/>
    </row>
    <row r="92" spans="1:9" ht="36" customHeight="1" hidden="1">
      <c r="A92" s="27" t="s">
        <v>38</v>
      </c>
      <c r="B92" s="3">
        <v>100</v>
      </c>
      <c r="C92" s="3"/>
      <c r="D92" s="3"/>
      <c r="E92" s="3"/>
      <c r="F92" s="3"/>
      <c r="G92" s="3"/>
      <c r="H92" s="3"/>
      <c r="I92" s="3"/>
    </row>
    <row r="93" spans="1:9" ht="14.25" customHeight="1" hidden="1">
      <c r="A93" s="24" t="s">
        <v>37</v>
      </c>
      <c r="B93" s="3">
        <v>1000</v>
      </c>
      <c r="C93" s="3"/>
      <c r="D93" s="3"/>
      <c r="E93" s="3"/>
      <c r="F93" s="3"/>
      <c r="G93" s="3"/>
      <c r="H93" s="3"/>
      <c r="I93" s="3"/>
    </row>
    <row r="94" spans="1:9" ht="30" customHeight="1" hidden="1">
      <c r="A94" s="49" t="s">
        <v>31</v>
      </c>
      <c r="B94" s="50">
        <v>2777</v>
      </c>
      <c r="C94" s="50"/>
      <c r="D94" s="50"/>
      <c r="E94" s="50"/>
      <c r="F94" s="50"/>
      <c r="G94" s="50"/>
      <c r="H94" s="50"/>
      <c r="I94" s="50"/>
    </row>
    <row r="95" spans="1:9" ht="24" customHeight="1">
      <c r="A95" s="51" t="s">
        <v>14</v>
      </c>
      <c r="B95" s="52">
        <v>237941.3</v>
      </c>
      <c r="C95" s="69">
        <v>309232.527</v>
      </c>
      <c r="D95" s="52"/>
      <c r="E95" s="52">
        <f>E80+E82+E83+E89+E90+E91+E92+E93+E94+E81+E87+E88</f>
        <v>0</v>
      </c>
      <c r="F95" s="69">
        <v>309232.527</v>
      </c>
      <c r="G95" s="61">
        <v>441688.695</v>
      </c>
      <c r="H95" s="61">
        <v>294152.13</v>
      </c>
      <c r="I95" s="61">
        <v>302358.22</v>
      </c>
    </row>
    <row r="96" spans="1:9" ht="27" customHeight="1">
      <c r="A96" s="54" t="s">
        <v>15</v>
      </c>
      <c r="B96" s="53">
        <f>B78-B95</f>
        <v>-5718.774999999994</v>
      </c>
      <c r="C96" s="64">
        <f>C78-C95</f>
        <v>-10130.344999999972</v>
      </c>
      <c r="D96" s="53">
        <f aca="true" t="shared" si="2" ref="D96:I96">D78-D95</f>
        <v>66879.65700000004</v>
      </c>
      <c r="E96" s="53">
        <f t="shared" si="2"/>
        <v>17256.050000000003</v>
      </c>
      <c r="F96" s="53">
        <f t="shared" si="2"/>
        <v>-16196.09500000003</v>
      </c>
      <c r="G96" s="64">
        <f t="shared" si="2"/>
        <v>-8802.600000000093</v>
      </c>
      <c r="H96" s="64">
        <f t="shared" si="2"/>
        <v>-1051.070000000007</v>
      </c>
      <c r="I96" s="64">
        <f t="shared" si="2"/>
        <v>-3838.7099999999627</v>
      </c>
    </row>
    <row r="100" ht="12.75">
      <c r="F100" s="62"/>
    </row>
  </sheetData>
  <sheetProtection/>
  <mergeCells count="11">
    <mergeCell ref="A1:I1"/>
    <mergeCell ref="A2:I2"/>
    <mergeCell ref="A79:I79"/>
    <mergeCell ref="E4:E5"/>
    <mergeCell ref="B4:B5"/>
    <mergeCell ref="A4:A5"/>
    <mergeCell ref="I4:I5"/>
    <mergeCell ref="F4:F5"/>
    <mergeCell ref="C4:C5"/>
    <mergeCell ref="G4:G5"/>
    <mergeCell ref="H4:H5"/>
  </mergeCells>
  <printOptions/>
  <pageMargins left="0.7874015748031497" right="0.1968503937007874" top="0.1968503937007874" bottom="0.1968503937007874" header="0.5118110236220472" footer="0.5118110236220472"/>
  <pageSetup fitToHeight="3" fitToWidth="1" horizontalDpi="600" verticalDpi="600" orientation="portrait" paperSize="9" scale="58" r:id="rId1"/>
  <rowBreaks count="4" manualBreakCount="4">
    <brk id="41" max="9" man="1"/>
    <brk id="45" max="9" man="1"/>
    <brk id="56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2021-11-15T07:55:38Z</cp:lastPrinted>
  <dcterms:created xsi:type="dcterms:W3CDTF">2003-12-03T08:52:25Z</dcterms:created>
  <dcterms:modified xsi:type="dcterms:W3CDTF">2021-11-15T07:58:14Z</dcterms:modified>
  <cp:category/>
  <cp:version/>
  <cp:contentType/>
  <cp:contentStatus/>
</cp:coreProperties>
</file>